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9dbb8fa15efaba30/nadav/אתר חדש/חומרים מקצועים/"/>
    </mc:Choice>
  </mc:AlternateContent>
  <xr:revisionPtr revIDLastSave="1" documentId="8_{24D6AD0A-B9B0-48C1-8B89-0725BB9F9BA6}" xr6:coauthVersionLast="47" xr6:coauthVersionMax="47" xr10:uidLastSave="{1CC666EC-F263-455C-A534-1986692144E1}"/>
  <bookViews>
    <workbookView xWindow="-110" yWindow="-110" windowWidth="19420" windowHeight="10420" xr2:uid="{00000000-000D-0000-FFFF-FFFF00000000}"/>
  </bookViews>
  <sheets>
    <sheet name="מחשבון" sheetId="1" r:id="rId1"/>
    <sheet name="ביטוח לאומי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9" i="1" l="1"/>
  <c r="G17" i="1"/>
  <c r="G3" i="1"/>
  <c r="G4" i="1" s="1"/>
  <c r="F8" i="2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G18" i="1" l="1"/>
  <c r="G19" i="1"/>
</calcChain>
</file>

<file path=xl/sharedStrings.xml><?xml version="1.0" encoding="utf-8"?>
<sst xmlns="http://schemas.openxmlformats.org/spreadsheetml/2006/main" count="24" uniqueCount="24">
  <si>
    <t>שכר מבוטח בקרן פנסיה</t>
  </si>
  <si>
    <t>גיל</t>
  </si>
  <si>
    <t>הלוואות פתוחות ומינוס בבנק</t>
  </si>
  <si>
    <t>הוצאות צפויות</t>
  </si>
  <si>
    <t>חסכון לעתיד (לימודים לילדים, חיסכון לעזרה בדירה)</t>
  </si>
  <si>
    <t>עבודה ללא שכר (טיפול בילדים, הסעה לחוגים, טיפול בהורים)</t>
  </si>
  <si>
    <t>ילדים</t>
  </si>
  <si>
    <t>קצבה צפויה מקרן הפנסיה</t>
  </si>
  <si>
    <t>קצבה צפויה מביטוח לאומי</t>
  </si>
  <si>
    <t>גיל הילד הקטן ביותר</t>
  </si>
  <si>
    <t>עבור הוצאות קיימות</t>
  </si>
  <si>
    <t>עבור חיסכון לעתיד</t>
  </si>
  <si>
    <t>גידול שכר צפוי באחוזים בשנה</t>
  </si>
  <si>
    <t xml:space="preserve">שכר לא מבוטח או חוסך הנמצא בביטוח מנהלים </t>
  </si>
  <si>
    <t>מספר ילדים מתחת לגיל 21</t>
  </si>
  <si>
    <t>גיל בן הזוג</t>
  </si>
  <si>
    <t>דאגה לילדים עד לגיל</t>
  </si>
  <si>
    <t>סה"כ ביטוח חיים נדרש</t>
  </si>
  <si>
    <t>ביטוח נדרש עבור ילדים עבור שכר לא מבוטח ועבודה ללא שכר (ערך נוכחי)</t>
  </si>
  <si>
    <t>ביטוח נדרש עבור בן זוג עבור שכר לא מבוטח ועבודה ללא שכר (ערך נוכחי)</t>
  </si>
  <si>
    <t>דאגה לבן זוג עד לגיל</t>
  </si>
  <si>
    <t>קצבה לבן הזוג בהעדר ילדים או כאשר הילדים יגיעו לגיל 21</t>
  </si>
  <si>
    <t>חיסכון פנסיוני אחר (השתלמות, גמל, גמל להשקעה)</t>
  </si>
  <si>
    <t>חיסכון שישולם כסכום חד פעמי (גמל, ביטוח מנהלים, קרן השתלמות)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</si>
</sst>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₪&quot;\ #,##0.00;[Red]&quot;₪&quot;\ \-#,##0.00"/>
    <numFmt numFmtId="43" formatCode="_ * #,##0.00_ ;_ * \-#,##0.00_ ;_ * &quot;-&quot;??_ ;_ @_ "/>
    <numFmt numFmtId="164" formatCode="_ * #,##0_ ;_ * \-#,##0_ ;_ * &quot;-&quot;??_ ;_ @_ "/>
    <numFmt numFmtId="165" formatCode="&quot;₪&quot;\ #,##0.00"/>
  </numFmts>
  <fonts count="6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right" vertical="center" readingOrder="2"/>
    </xf>
    <xf numFmtId="164" fontId="0" fillId="0" borderId="0" xfId="1" applyNumberFormat="1" applyFont="1"/>
    <xf numFmtId="0" fontId="0" fillId="2" borderId="1" xfId="0" applyFill="1" applyBorder="1"/>
    <xf numFmtId="9" fontId="0" fillId="2" borderId="1" xfId="2" applyFont="1" applyFill="1" applyBorder="1"/>
    <xf numFmtId="165" fontId="0" fillId="2" borderId="1" xfId="1" applyNumberFormat="1" applyFont="1" applyFill="1" applyBorder="1"/>
    <xf numFmtId="0" fontId="0" fillId="3" borderId="0" xfId="0" applyFill="1" applyBorder="1"/>
    <xf numFmtId="0" fontId="0" fillId="3" borderId="0" xfId="0" applyFill="1"/>
    <xf numFmtId="0" fontId="0" fillId="3" borderId="1" xfId="0" applyFill="1" applyBorder="1"/>
    <xf numFmtId="8" fontId="3" fillId="3" borderId="1" xfId="0" applyNumberFormat="1" applyFont="1" applyFill="1" applyBorder="1"/>
    <xf numFmtId="0" fontId="0" fillId="3" borderId="1" xfId="0" applyFill="1" applyBorder="1" applyAlignment="1">
      <alignment wrapText="1"/>
    </xf>
    <xf numFmtId="0" fontId="3" fillId="3" borderId="1" xfId="0" applyFont="1" applyFill="1" applyBorder="1"/>
    <xf numFmtId="8" fontId="4" fillId="3" borderId="1" xfId="0" applyNumberFormat="1" applyFont="1" applyFill="1" applyBorder="1"/>
    <xf numFmtId="0" fontId="5" fillId="0" borderId="1" xfId="0" applyFont="1" applyBorder="1"/>
    <xf numFmtId="165" fontId="5" fillId="0" borderId="1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pensuni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666750</xdr:colOff>
      <xdr:row>7</xdr:row>
      <xdr:rowOff>123825</xdr:rowOff>
    </xdr:from>
    <xdr:to>
      <xdr:col>11</xdr:col>
      <xdr:colOff>638175</xdr:colOff>
      <xdr:row>11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27965225" y="1771650"/>
          <a:ext cx="27146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נשוי</a:t>
          </a:r>
          <a:r>
            <a:rPr lang="he-IL" sz="1100" baseline="0"/>
            <a:t> ללא ילדים מתחת לגיל 40 צריך לפנות לביטוח לאומי לבדיקת זכאות קצבת שארים</a:t>
          </a:r>
          <a:endParaRPr lang="he-IL" sz="1100"/>
        </a:p>
      </xdr:txBody>
    </xdr:sp>
    <xdr:clientData/>
  </xdr:twoCellAnchor>
  <xdr:twoCellAnchor>
    <xdr:from>
      <xdr:col>7</xdr:col>
      <xdr:colOff>609600</xdr:colOff>
      <xdr:row>1</xdr:row>
      <xdr:rowOff>171450</xdr:rowOff>
    </xdr:from>
    <xdr:to>
      <xdr:col>11</xdr:col>
      <xdr:colOff>581025</xdr:colOff>
      <xdr:row>4</xdr:row>
      <xdr:rowOff>238125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228022375" y="352425"/>
          <a:ext cx="27146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הקצבה מקרן הפנסיה מחושבת בהתאם לאחוז כיסוי מלא. יש לבחון את אחוז הכיסוי הקיים בקרן הפנסיה שלך.</a:t>
          </a:r>
        </a:p>
      </xdr:txBody>
    </xdr:sp>
    <xdr:clientData/>
  </xdr:twoCellAnchor>
  <xdr:twoCellAnchor>
    <xdr:from>
      <xdr:col>7</xdr:col>
      <xdr:colOff>666750</xdr:colOff>
      <xdr:row>13</xdr:row>
      <xdr:rowOff>142875</xdr:rowOff>
    </xdr:from>
    <xdr:to>
      <xdr:col>11</xdr:col>
      <xdr:colOff>638175</xdr:colOff>
      <xdr:row>16</xdr:row>
      <xdr:rowOff>200025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27965225" y="2876550"/>
          <a:ext cx="27146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רכישת</a:t>
          </a:r>
          <a:r>
            <a:rPr lang="he-IL" sz="1100" baseline="0"/>
            <a:t> סכום חד פעמי לוקח בחשבון את הכנסה הקיימת פחות קצבה מביטוח לאומי עד שכל הילדים יגיעו לגיל 21</a:t>
          </a:r>
          <a:endParaRPr lang="he-IL" sz="1100"/>
        </a:p>
      </xdr:txBody>
    </xdr:sp>
    <xdr:clientData/>
  </xdr:twoCellAnchor>
  <xdr:twoCellAnchor>
    <xdr:from>
      <xdr:col>1</xdr:col>
      <xdr:colOff>676274</xdr:colOff>
      <xdr:row>20</xdr:row>
      <xdr:rowOff>38100</xdr:rowOff>
    </xdr:from>
    <xdr:to>
      <xdr:col>8</xdr:col>
      <xdr:colOff>219074</xdr:colOff>
      <xdr:row>23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230441726" y="4238625"/>
          <a:ext cx="86201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החישוב לא לוקח</a:t>
          </a:r>
          <a:r>
            <a:rPr lang="he-IL" sz="1100" baseline="0"/>
            <a:t> בחשבון את ירידת סכום קצבת ביטוח לאומי בכל פעם שאחד הילדים מגיע לגיל 21.</a:t>
          </a:r>
          <a:endParaRPr lang="he-IL" sz="1100"/>
        </a:p>
      </xdr:txBody>
    </xdr:sp>
    <xdr:clientData/>
  </xdr:twoCellAnchor>
  <xdr:twoCellAnchor>
    <xdr:from>
      <xdr:col>3</xdr:col>
      <xdr:colOff>542925</xdr:colOff>
      <xdr:row>25</xdr:row>
      <xdr:rowOff>28575</xdr:rowOff>
    </xdr:from>
    <xdr:to>
      <xdr:col>5</xdr:col>
      <xdr:colOff>2063115</xdr:colOff>
      <xdr:row>31</xdr:row>
      <xdr:rowOff>179070</xdr:rowOff>
    </xdr:to>
    <xdr:sp macro="" textlink="">
      <xdr:nvSpPr>
        <xdr:cNvPr id="7" name="מלבן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234531760" y="5133975"/>
          <a:ext cx="3148965" cy="1236345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1" anchor="ctr"/>
        <a:lstStyle/>
        <a:p>
          <a:pPr algn="r" rtl="1"/>
          <a:endParaRPr lang="he-IL" sz="1100"/>
        </a:p>
      </xdr:txBody>
    </xdr:sp>
    <xdr:clientData/>
  </xdr:twoCellAnchor>
  <xdr:twoCellAnchor editAs="oneCell">
    <xdr:from>
      <xdr:col>4</xdr:col>
      <xdr:colOff>367665</xdr:colOff>
      <xdr:row>25</xdr:row>
      <xdr:rowOff>47625</xdr:rowOff>
    </xdr:from>
    <xdr:to>
      <xdr:col>5</xdr:col>
      <xdr:colOff>1223010</xdr:colOff>
      <xdr:row>29</xdr:row>
      <xdr:rowOff>175260</xdr:rowOff>
    </xdr:to>
    <xdr:pic>
      <xdr:nvPicPr>
        <xdr:cNvPr id="8" name="תמונה 7" descr="2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35371865" y="5153025"/>
          <a:ext cx="1541145" cy="851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95250</xdr:rowOff>
    </xdr:from>
    <xdr:to>
      <xdr:col>18</xdr:col>
      <xdr:colOff>19050</xdr:colOff>
      <xdr:row>16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3753FE-21C5-4813-B374-1BF5A93E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6694550" y="95250"/>
          <a:ext cx="6743700" cy="291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rightToLeft="1" tabSelected="1" zoomScale="85" zoomScaleNormal="85" workbookViewId="0">
      <selection activeCell="G15" sqref="G15"/>
    </sheetView>
  </sheetViews>
  <sheetFormatPr defaultRowHeight="14.5" x14ac:dyDescent="0.35"/>
  <cols>
    <col min="3" max="3" width="28.26953125" bestFit="1" customWidth="1"/>
    <col min="4" max="4" width="12.36328125" bestFit="1" customWidth="1"/>
    <col min="6" max="6" width="54.7265625" bestFit="1" customWidth="1"/>
    <col min="7" max="7" width="14.08984375" bestFit="1" customWidth="1"/>
  </cols>
  <sheetData>
    <row r="1" spans="1:16" x14ac:dyDescent="0.35">
      <c r="A1" s="7"/>
      <c r="B1" s="7"/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</row>
    <row r="2" spans="1:16" x14ac:dyDescent="0.35">
      <c r="A2" s="7"/>
      <c r="B2" s="7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</row>
    <row r="3" spans="1:16" x14ac:dyDescent="0.35">
      <c r="A3" s="7"/>
      <c r="B3" s="7"/>
      <c r="C3" s="8" t="s">
        <v>0</v>
      </c>
      <c r="D3" s="5">
        <v>20000</v>
      </c>
      <c r="E3" s="7"/>
      <c r="F3" s="8" t="s">
        <v>7</v>
      </c>
      <c r="G3" s="9">
        <f>D3</f>
        <v>20000</v>
      </c>
      <c r="H3" s="7"/>
      <c r="I3" s="7"/>
      <c r="J3" s="7"/>
      <c r="K3" s="7"/>
      <c r="L3" s="7"/>
      <c r="M3" s="7"/>
      <c r="N3" s="7"/>
      <c r="O3" s="7"/>
      <c r="P3" s="7"/>
    </row>
    <row r="4" spans="1:16" ht="29" x14ac:dyDescent="0.35">
      <c r="A4" s="7"/>
      <c r="B4" s="7"/>
      <c r="C4" s="10" t="s">
        <v>13</v>
      </c>
      <c r="D4" s="5">
        <v>5000</v>
      </c>
      <c r="E4" s="7"/>
      <c r="F4" s="8" t="s">
        <v>21</v>
      </c>
      <c r="G4" s="9">
        <f>G3*0.6</f>
        <v>12000</v>
      </c>
      <c r="H4" s="7"/>
      <c r="I4" s="7"/>
      <c r="J4" s="7"/>
      <c r="K4" s="7"/>
      <c r="L4" s="7"/>
      <c r="M4" s="7"/>
      <c r="N4" s="7"/>
      <c r="O4" s="7"/>
      <c r="P4" s="7"/>
    </row>
    <row r="5" spans="1:16" ht="29" x14ac:dyDescent="0.35">
      <c r="A5" s="7"/>
      <c r="B5" s="7"/>
      <c r="C5" s="10" t="s">
        <v>5</v>
      </c>
      <c r="D5" s="5">
        <v>4000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35">
      <c r="A6" s="7"/>
      <c r="B6" s="7"/>
      <c r="C6" s="8" t="s">
        <v>12</v>
      </c>
      <c r="D6" s="4">
        <v>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35">
      <c r="A9" s="7"/>
      <c r="B9" s="7"/>
      <c r="C9" s="8" t="s">
        <v>15</v>
      </c>
      <c r="D9" s="3">
        <v>42</v>
      </c>
      <c r="E9" s="7"/>
      <c r="F9" s="8" t="s">
        <v>8</v>
      </c>
      <c r="G9" s="9">
        <f>IF(D10&gt;0,VLOOKUP(מחשבון!D10,'ביטוח לאומי'!E3:F19,2,0),IF(D9&lt;39,0,VLOOKUP(מחשבון!D9,'ביטוח לאומי'!D3:F5,3)))</f>
        <v>4482</v>
      </c>
      <c r="H9" s="7"/>
      <c r="I9" s="7"/>
      <c r="J9" s="7"/>
      <c r="K9" s="7"/>
      <c r="L9" s="7"/>
      <c r="M9" s="7"/>
      <c r="N9" s="7"/>
      <c r="O9" s="7"/>
      <c r="P9" s="7"/>
    </row>
    <row r="10" spans="1:16" x14ac:dyDescent="0.35">
      <c r="A10" s="7"/>
      <c r="B10" s="7"/>
      <c r="C10" s="8" t="s">
        <v>14</v>
      </c>
      <c r="D10" s="3">
        <v>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35">
      <c r="A11" s="7"/>
      <c r="B11" s="7"/>
      <c r="C11" s="8" t="s">
        <v>9</v>
      </c>
      <c r="D11" s="3">
        <v>2.5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35">
      <c r="A12" s="7"/>
      <c r="B12" s="7"/>
      <c r="C12" s="8" t="s">
        <v>16</v>
      </c>
      <c r="D12" s="3">
        <v>25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35">
      <c r="A13" s="7"/>
      <c r="B13" s="7"/>
      <c r="C13" s="8" t="s">
        <v>20</v>
      </c>
      <c r="D13" s="3">
        <v>67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35">
      <c r="A14" s="7"/>
      <c r="B14" s="7"/>
      <c r="C14" s="7"/>
      <c r="D14" s="7"/>
      <c r="E14" s="7"/>
      <c r="F14" s="11" t="s">
        <v>17</v>
      </c>
      <c r="G14" s="9">
        <f>G16+G17+G18+G19-G15</f>
        <v>863464.00594523037</v>
      </c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35">
      <c r="A15" s="7"/>
      <c r="B15" s="7"/>
      <c r="C15" s="8" t="s">
        <v>2</v>
      </c>
      <c r="D15" s="5">
        <v>30000</v>
      </c>
      <c r="E15" s="7"/>
      <c r="F15" s="13" t="s">
        <v>22</v>
      </c>
      <c r="G15" s="14">
        <f>D19</f>
        <v>300000</v>
      </c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35">
      <c r="A16" s="7"/>
      <c r="B16" s="7"/>
      <c r="C16" s="8" t="s">
        <v>3</v>
      </c>
      <c r="D16" s="5">
        <v>20000</v>
      </c>
      <c r="E16" s="7"/>
      <c r="F16" s="8" t="s">
        <v>10</v>
      </c>
      <c r="G16" s="12">
        <f>SUM(D15:D16)</f>
        <v>50000</v>
      </c>
      <c r="H16" s="7"/>
      <c r="I16" s="7"/>
      <c r="J16" s="7"/>
      <c r="K16" s="7"/>
      <c r="L16" s="7"/>
      <c r="M16" s="7"/>
      <c r="N16" s="7"/>
      <c r="O16" s="7"/>
      <c r="P16" s="7"/>
    </row>
    <row r="17" spans="1:16" ht="29" x14ac:dyDescent="0.35">
      <c r="A17" s="7"/>
      <c r="B17" s="7"/>
      <c r="C17" s="10" t="s">
        <v>4</v>
      </c>
      <c r="D17" s="5">
        <v>100000</v>
      </c>
      <c r="E17" s="7"/>
      <c r="F17" s="8" t="s">
        <v>11</v>
      </c>
      <c r="G17" s="12">
        <f>D17</f>
        <v>100000</v>
      </c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35">
      <c r="A18" s="7"/>
      <c r="B18" s="7"/>
      <c r="C18" s="7"/>
      <c r="D18" s="7"/>
      <c r="E18" s="7"/>
      <c r="F18" s="8" t="s">
        <v>18</v>
      </c>
      <c r="G18" s="12">
        <f>IF(D10=0,0,IF(SUM(PV(4%/12,(D12-D11)*12,((D3*D6/12+D4*D6/12+D4+D5)*0.4-G9*0.8),,1),-PV(4%/12,(D12-21)*12,((D3*D6/12+D4*D6/12+D4+D5)*0.4),,1))&lt;0,0,SUM(PV(4%/12,(D12-D11)*12,((D3*D6/12+D4*D6/12+D4+D5)*0.4-G9*0.8),,1),-PV(4%/12,(D12-21)*12,((D3*D6/12+D4*D6/12+D4+D5)*0.4),,1))))</f>
        <v>157401.74294537734</v>
      </c>
      <c r="H18" s="7"/>
      <c r="I18" s="7"/>
      <c r="J18" s="7"/>
      <c r="K18" s="7"/>
      <c r="L18" s="7"/>
      <c r="M18" s="7"/>
      <c r="N18" s="7"/>
      <c r="O18" s="7"/>
      <c r="P18" s="7"/>
    </row>
    <row r="19" spans="1:16" ht="29" x14ac:dyDescent="0.35">
      <c r="A19" s="7"/>
      <c r="B19" s="7"/>
      <c r="C19" s="10" t="s">
        <v>23</v>
      </c>
      <c r="D19" s="5">
        <v>300000</v>
      </c>
      <c r="E19" s="7"/>
      <c r="F19" s="8" t="s">
        <v>19</v>
      </c>
      <c r="G19" s="12">
        <f>IF(D9=0,0,IF(-PV(4%/12,(D13-D9)*12,((D3*D6/12+D4*D6/12+D4+D5)*0.6-G9*0.2),,1)&lt;0,0,-PV(4%/12,(D13-D9)*12,((D3*D6/12+D4*D6/12+D4+D5)*0.6-G9*0.2),,1)))</f>
        <v>856062.26299985289</v>
      </c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G19"/>
  <sheetViews>
    <sheetView rightToLeft="1" workbookViewId="0">
      <selection activeCell="F8" sqref="F8"/>
    </sheetView>
  </sheetViews>
  <sheetFormatPr defaultRowHeight="14.5" x14ac:dyDescent="0.35"/>
  <cols>
    <col min="3" max="3" width="51.08984375" bestFit="1" customWidth="1"/>
    <col min="6" max="6" width="9.90625" bestFit="1" customWidth="1"/>
  </cols>
  <sheetData>
    <row r="2" spans="3:7" x14ac:dyDescent="0.35">
      <c r="D2" t="s">
        <v>1</v>
      </c>
      <c r="E2" t="s">
        <v>6</v>
      </c>
    </row>
    <row r="3" spans="3:7" x14ac:dyDescent="0.35">
      <c r="C3" s="1"/>
      <c r="D3">
        <v>40</v>
      </c>
      <c r="E3">
        <v>0</v>
      </c>
      <c r="F3" s="2">
        <v>1171</v>
      </c>
    </row>
    <row r="4" spans="3:7" x14ac:dyDescent="0.35">
      <c r="C4" s="1"/>
      <c r="D4">
        <v>50</v>
      </c>
      <c r="E4">
        <v>0</v>
      </c>
      <c r="F4" s="2">
        <v>1558</v>
      </c>
    </row>
    <row r="5" spans="3:7" x14ac:dyDescent="0.35">
      <c r="C5" s="1"/>
      <c r="D5">
        <v>80</v>
      </c>
      <c r="E5">
        <v>0</v>
      </c>
      <c r="F5" s="2">
        <v>1646</v>
      </c>
    </row>
    <row r="6" spans="3:7" x14ac:dyDescent="0.35">
      <c r="C6" s="1"/>
      <c r="E6">
        <v>1</v>
      </c>
      <c r="F6" s="2">
        <v>2289</v>
      </c>
    </row>
    <row r="7" spans="3:7" x14ac:dyDescent="0.35">
      <c r="C7" s="1"/>
      <c r="E7">
        <v>2</v>
      </c>
      <c r="F7" s="2">
        <v>3020</v>
      </c>
    </row>
    <row r="8" spans="3:7" x14ac:dyDescent="0.35">
      <c r="C8" s="1"/>
      <c r="E8">
        <v>3</v>
      </c>
      <c r="F8" s="2">
        <f>F7+$G$8</f>
        <v>3751</v>
      </c>
      <c r="G8">
        <v>731</v>
      </c>
    </row>
    <row r="9" spans="3:7" x14ac:dyDescent="0.35">
      <c r="E9">
        <v>4</v>
      </c>
      <c r="F9" s="2">
        <f t="shared" ref="F9:F19" si="0">F8+$G$8</f>
        <v>4482</v>
      </c>
    </row>
    <row r="10" spans="3:7" x14ac:dyDescent="0.35">
      <c r="E10">
        <v>5</v>
      </c>
      <c r="F10" s="2">
        <f t="shared" si="0"/>
        <v>5213</v>
      </c>
    </row>
    <row r="11" spans="3:7" x14ac:dyDescent="0.35">
      <c r="E11">
        <v>6</v>
      </c>
      <c r="F11" s="2">
        <f t="shared" si="0"/>
        <v>5944</v>
      </c>
    </row>
    <row r="12" spans="3:7" x14ac:dyDescent="0.35">
      <c r="E12">
        <v>7</v>
      </c>
      <c r="F12" s="2">
        <f t="shared" si="0"/>
        <v>6675</v>
      </c>
    </row>
    <row r="13" spans="3:7" x14ac:dyDescent="0.35">
      <c r="E13">
        <v>8</v>
      </c>
      <c r="F13" s="2">
        <f t="shared" si="0"/>
        <v>7406</v>
      </c>
    </row>
    <row r="14" spans="3:7" x14ac:dyDescent="0.35">
      <c r="E14">
        <v>9</v>
      </c>
      <c r="F14" s="2">
        <f t="shared" si="0"/>
        <v>8137</v>
      </c>
    </row>
    <row r="15" spans="3:7" x14ac:dyDescent="0.35">
      <c r="E15">
        <v>10</v>
      </c>
      <c r="F15" s="2">
        <f t="shared" si="0"/>
        <v>8868</v>
      </c>
    </row>
    <row r="16" spans="3:7" x14ac:dyDescent="0.35">
      <c r="E16">
        <v>11</v>
      </c>
      <c r="F16" s="2">
        <f t="shared" si="0"/>
        <v>9599</v>
      </c>
    </row>
    <row r="17" spans="5:6" x14ac:dyDescent="0.35">
      <c r="E17">
        <v>12</v>
      </c>
      <c r="F17" s="2">
        <f t="shared" si="0"/>
        <v>10330</v>
      </c>
    </row>
    <row r="18" spans="5:6" x14ac:dyDescent="0.35">
      <c r="E18">
        <v>13</v>
      </c>
      <c r="F18" s="2">
        <f t="shared" si="0"/>
        <v>11061</v>
      </c>
    </row>
    <row r="19" spans="5:6" x14ac:dyDescent="0.35">
      <c r="E19">
        <v>14</v>
      </c>
      <c r="F19" s="2">
        <f t="shared" si="0"/>
        <v>11792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מחשבון</vt:lpstr>
      <vt:lpstr>ביטוח לאומי</vt:lpstr>
    </vt:vector>
  </TitlesOfParts>
  <Company>Menora Mivtachim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נדב טסלר</dc:creator>
  <cp:lastModifiedBy>נדב טסלר</cp:lastModifiedBy>
  <dcterms:created xsi:type="dcterms:W3CDTF">2016-10-05T11:05:19Z</dcterms:created>
  <dcterms:modified xsi:type="dcterms:W3CDTF">2021-07-23T11:32:10Z</dcterms:modified>
</cp:coreProperties>
</file>